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16410" windowHeight="11445" activeTab="0"/>
  </bookViews>
  <sheets>
    <sheet name="Apr-TrueUp" sheetId="1" r:id="rId1"/>
  </sheets>
  <definedNames/>
  <calcPr fullCalcOnLoad="1"/>
</workbook>
</file>

<file path=xl/sharedStrings.xml><?xml version="1.0" encoding="utf-8"?>
<sst xmlns="http://schemas.openxmlformats.org/spreadsheetml/2006/main" count="181" uniqueCount="58">
  <si>
    <t xml:space="preserve">      </t>
  </si>
  <si>
    <t xml:space="preserve">             </t>
  </si>
  <si>
    <t xml:space="preserve">              </t>
  </si>
  <si>
    <t xml:space="preserve">            </t>
  </si>
  <si>
    <t xml:space="preserve">     New     </t>
  </si>
  <si>
    <t xml:space="preserve">   Revised   </t>
  </si>
  <si>
    <t xml:space="preserve">    Total    </t>
  </si>
  <si>
    <t xml:space="preserve">   Current   </t>
  </si>
  <si>
    <t xml:space="preserve">   Revised    </t>
  </si>
  <si>
    <t xml:space="preserve">  Remaining   </t>
  </si>
  <si>
    <t xml:space="preserve"> Development </t>
  </si>
  <si>
    <t xml:space="preserve">  Ulimtate   </t>
  </si>
  <si>
    <t xml:space="preserve">   Limited   </t>
  </si>
  <si>
    <t xml:space="preserve">    Loss     </t>
  </si>
  <si>
    <t xml:space="preserve">  Original   </t>
  </si>
  <si>
    <t xml:space="preserve">  Remaining  </t>
  </si>
  <si>
    <t xml:space="preserve">   Ultimate   </t>
  </si>
  <si>
    <t xml:space="preserve"> Development  </t>
  </si>
  <si>
    <t xml:space="preserve"> Estimated  </t>
  </si>
  <si>
    <t xml:space="preserve">   Factor    </t>
  </si>
  <si>
    <t xml:space="preserve">   Losses    </t>
  </si>
  <si>
    <t xml:space="preserve">    Total     </t>
  </si>
  <si>
    <t xml:space="preserve">   Current    </t>
  </si>
  <si>
    <t xml:space="preserve"> Cov  </t>
  </si>
  <si>
    <t>Policy</t>
  </si>
  <si>
    <t xml:space="preserve">    Paid     </t>
  </si>
  <si>
    <t xml:space="preserve">  Incurred   </t>
  </si>
  <si>
    <t xml:space="preserve">  Reserves   </t>
  </si>
  <si>
    <t xml:space="preserve">  Ultimate   </t>
  </si>
  <si>
    <t xml:space="preserve">    Losses    </t>
  </si>
  <si>
    <t xml:space="preserve">  According   </t>
  </si>
  <si>
    <t xml:space="preserve">    CYR     </t>
  </si>
  <si>
    <t xml:space="preserve"> For True-Up </t>
  </si>
  <si>
    <t xml:space="preserve">  Including  </t>
  </si>
  <si>
    <t xml:space="preserve">   Accrual    </t>
  </si>
  <si>
    <t xml:space="preserve"> Code </t>
  </si>
  <si>
    <t xml:space="preserve"> Year </t>
  </si>
  <si>
    <t xml:space="preserve">   To Date   </t>
  </si>
  <si>
    <t xml:space="preserve">  ( D - C )  </t>
  </si>
  <si>
    <t>Claims Budget</t>
  </si>
  <si>
    <t xml:space="preserve">   (IBNR)    </t>
  </si>
  <si>
    <t>1 - ( G / F )</t>
  </si>
  <si>
    <t xml:space="preserve">  ( D + G )   </t>
  </si>
  <si>
    <t xml:space="preserve">  To Actuary  </t>
  </si>
  <si>
    <t>Tax/Handling</t>
  </si>
  <si>
    <t>1 - ( J / F )</t>
  </si>
  <si>
    <t xml:space="preserve">Tax/Handling </t>
  </si>
  <si>
    <t xml:space="preserve">Dollar Change </t>
  </si>
  <si>
    <t xml:space="preserve">   Balance    </t>
  </si>
  <si>
    <t>AL/APD</t>
  </si>
  <si>
    <t>Total</t>
  </si>
  <si>
    <t xml:space="preserve"> </t>
  </si>
  <si>
    <t>GL/PL</t>
  </si>
  <si>
    <t>WC</t>
  </si>
  <si>
    <t>n/a</t>
  </si>
  <si>
    <t>ALL</t>
  </si>
  <si>
    <t xml:space="preserve">               Due May-December:</t>
  </si>
  <si>
    <t xml:space="preserve">             Adjusted for April: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</si>
</sst>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</numFmts>
  <fonts count="2">
    <font>
      <sz val="10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168" fontId="0" fillId="3" borderId="0" xfId="0" applyNumberFormat="1" applyFill="1" applyBorder="1" applyAlignment="1">
      <alignment/>
    </xf>
    <xf numFmtId="0" fontId="0" fillId="0" borderId="2" xfId="0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168" fontId="0" fillId="3" borderId="2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 horizontal="right"/>
    </xf>
    <xf numFmtId="3" fontId="0" fillId="0" borderId="3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horizontal="right"/>
    </xf>
    <xf numFmtId="3" fontId="0" fillId="0" borderId="4" xfId="0" applyNumberFormat="1" applyFill="1" applyBorder="1" applyAlignment="1">
      <alignment/>
    </xf>
    <xf numFmtId="0" fontId="0" fillId="0" borderId="4" xfId="0" applyFill="1" applyBorder="1" applyAlignment="1">
      <alignment/>
    </xf>
    <xf numFmtId="3" fontId="0" fillId="4" borderId="4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workbookViewId="0" topLeftCell="A1">
      <pane ySplit="6" topLeftCell="BM7" activePane="bottomLeft" state="frozen"/>
      <selection pane="topLeft" activeCell="A1" sqref="A1"/>
      <selection pane="bottomLeft" activeCell="P68" sqref="P68"/>
    </sheetView>
  </sheetViews>
  <sheetFormatPr defaultColWidth="9.140625" defaultRowHeight="12.75"/>
  <cols>
    <col min="1" max="1" width="7.7109375" style="0" bestFit="1" customWidth="1"/>
    <col min="2" max="2" width="6.57421875" style="0" bestFit="1" customWidth="1"/>
    <col min="3" max="3" width="11.421875" style="0" bestFit="1" customWidth="1"/>
    <col min="4" max="4" width="12.421875" style="0" bestFit="1" customWidth="1"/>
    <col min="5" max="5" width="12.7109375" style="0" customWidth="1"/>
    <col min="6" max="8" width="14.28125" style="0" bestFit="1" customWidth="1"/>
    <col min="9" max="9" width="12.421875" style="0" bestFit="1" customWidth="1"/>
    <col min="10" max="10" width="14.8515625" style="0" bestFit="1" customWidth="1"/>
    <col min="11" max="11" width="13.28125" style="0" bestFit="1" customWidth="1"/>
    <col min="12" max="12" width="14.28125" style="0" bestFit="1" customWidth="1"/>
    <col min="13" max="13" width="13.8515625" style="0" bestFit="1" customWidth="1"/>
    <col min="14" max="14" width="14.7109375" style="0" bestFit="1" customWidth="1"/>
    <col min="15" max="16" width="12.421875" style="0" bestFit="1" customWidth="1"/>
  </cols>
  <sheetData>
    <row r="1" spans="1:16" ht="12.75">
      <c r="A1" s="1" t="s">
        <v>0</v>
      </c>
      <c r="B1" s="1" t="s">
        <v>0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2</v>
      </c>
      <c r="J1" s="1" t="s">
        <v>2</v>
      </c>
      <c r="K1" s="1" t="s">
        <v>3</v>
      </c>
      <c r="L1" s="1" t="s">
        <v>1</v>
      </c>
      <c r="M1" s="1" t="s">
        <v>4</v>
      </c>
      <c r="N1" s="1" t="s">
        <v>2</v>
      </c>
      <c r="O1" s="1" t="s">
        <v>2</v>
      </c>
      <c r="P1" s="1" t="s">
        <v>2</v>
      </c>
    </row>
    <row r="2" spans="1:16" ht="12.75">
      <c r="A2" s="2" t="s">
        <v>0</v>
      </c>
      <c r="B2" s="2" t="s">
        <v>0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2</v>
      </c>
      <c r="J2" s="2" t="s">
        <v>2</v>
      </c>
      <c r="K2" s="2" t="s">
        <v>3</v>
      </c>
      <c r="L2" s="2" t="s">
        <v>5</v>
      </c>
      <c r="M2" s="2" t="s">
        <v>5</v>
      </c>
      <c r="N2" s="2" t="s">
        <v>2</v>
      </c>
      <c r="O2" s="2" t="s">
        <v>2</v>
      </c>
      <c r="P2" s="2" t="s">
        <v>2</v>
      </c>
    </row>
    <row r="3" spans="1:16" ht="12.75">
      <c r="A3" s="2" t="s">
        <v>0</v>
      </c>
      <c r="B3" s="2" t="s">
        <v>0</v>
      </c>
      <c r="C3" s="2" t="s">
        <v>6</v>
      </c>
      <c r="D3" s="2" t="s">
        <v>6</v>
      </c>
      <c r="E3" s="2" t="s">
        <v>1</v>
      </c>
      <c r="F3" s="2" t="s">
        <v>6</v>
      </c>
      <c r="G3" s="2" t="s">
        <v>1</v>
      </c>
      <c r="H3" s="2" t="s">
        <v>7</v>
      </c>
      <c r="I3" s="2" t="s">
        <v>8</v>
      </c>
      <c r="J3" s="2" t="s">
        <v>9</v>
      </c>
      <c r="K3" s="2" t="s">
        <v>3</v>
      </c>
      <c r="L3" s="2" t="s">
        <v>10</v>
      </c>
      <c r="M3" s="2" t="s">
        <v>11</v>
      </c>
      <c r="N3" s="2" t="s">
        <v>2</v>
      </c>
      <c r="O3" s="2" t="s">
        <v>2</v>
      </c>
      <c r="P3" s="2" t="s">
        <v>2</v>
      </c>
    </row>
    <row r="4" spans="1:16" ht="12.75">
      <c r="A4" s="2" t="s">
        <v>0</v>
      </c>
      <c r="B4" s="2" t="s">
        <v>0</v>
      </c>
      <c r="C4" s="2" t="s">
        <v>12</v>
      </c>
      <c r="D4" s="2" t="s">
        <v>12</v>
      </c>
      <c r="E4" s="2" t="s">
        <v>13</v>
      </c>
      <c r="F4" s="2" t="s">
        <v>14</v>
      </c>
      <c r="G4" s="2" t="s">
        <v>15</v>
      </c>
      <c r="H4" s="2" t="s">
        <v>10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20</v>
      </c>
      <c r="N4" s="2" t="s">
        <v>21</v>
      </c>
      <c r="O4" s="2" t="s">
        <v>22</v>
      </c>
      <c r="P4" s="2" t="s">
        <v>8</v>
      </c>
    </row>
    <row r="5" spans="1:16" ht="12.75">
      <c r="A5" s="2" t="s">
        <v>23</v>
      </c>
      <c r="B5" s="2" t="s">
        <v>24</v>
      </c>
      <c r="C5" s="2" t="s">
        <v>25</v>
      </c>
      <c r="D5" s="2" t="s">
        <v>26</v>
      </c>
      <c r="E5" s="2" t="s">
        <v>27</v>
      </c>
      <c r="F5" s="2" t="s">
        <v>28</v>
      </c>
      <c r="G5" s="2" t="s">
        <v>10</v>
      </c>
      <c r="H5" s="2" t="s">
        <v>19</v>
      </c>
      <c r="I5" s="2" t="s">
        <v>29</v>
      </c>
      <c r="J5" s="2" t="s">
        <v>30</v>
      </c>
      <c r="K5" s="2" t="s">
        <v>31</v>
      </c>
      <c r="L5" s="2" t="s">
        <v>32</v>
      </c>
      <c r="M5" s="2" t="s">
        <v>33</v>
      </c>
      <c r="N5" s="2" t="s">
        <v>16</v>
      </c>
      <c r="O5" s="2" t="s">
        <v>34</v>
      </c>
      <c r="P5" s="2" t="s">
        <v>34</v>
      </c>
    </row>
    <row r="6" spans="1:16" s="3" customFormat="1" ht="12.75">
      <c r="A6" s="4" t="s">
        <v>35</v>
      </c>
      <c r="B6" s="4" t="s">
        <v>36</v>
      </c>
      <c r="C6" s="4" t="s">
        <v>37</v>
      </c>
      <c r="D6" s="4" t="s">
        <v>37</v>
      </c>
      <c r="E6" s="4" t="s">
        <v>38</v>
      </c>
      <c r="F6" s="4" t="s">
        <v>39</v>
      </c>
      <c r="G6" s="4" t="s">
        <v>40</v>
      </c>
      <c r="H6" s="4" t="s">
        <v>41</v>
      </c>
      <c r="I6" s="4" t="s">
        <v>42</v>
      </c>
      <c r="J6" s="4" t="s">
        <v>43</v>
      </c>
      <c r="K6" s="4" t="s">
        <v>44</v>
      </c>
      <c r="L6" s="4" t="s">
        <v>45</v>
      </c>
      <c r="M6" s="4" t="s">
        <v>46</v>
      </c>
      <c r="N6" s="4" t="s">
        <v>47</v>
      </c>
      <c r="O6" s="4" t="s">
        <v>48</v>
      </c>
      <c r="P6" s="4" t="s">
        <v>48</v>
      </c>
    </row>
    <row r="7" spans="1:16" ht="12.75">
      <c r="A7" s="5" t="s">
        <v>49</v>
      </c>
      <c r="B7" s="5">
        <v>1997</v>
      </c>
      <c r="C7" s="6">
        <v>29145.06</v>
      </c>
      <c r="D7" s="6">
        <v>29145.06</v>
      </c>
      <c r="E7" s="6">
        <f aca="true" t="shared" si="0" ref="E7:E16">D7-C7</f>
        <v>0</v>
      </c>
      <c r="F7" s="6">
        <v>63381</v>
      </c>
      <c r="G7" s="6">
        <v>0</v>
      </c>
      <c r="H7" s="5">
        <f aca="true" t="shared" si="1" ref="H7:H16">1-(G7/F7)</f>
        <v>1</v>
      </c>
      <c r="I7" s="6">
        <f aca="true" t="shared" si="2" ref="I7:I16">D7+G7</f>
        <v>29145.06</v>
      </c>
      <c r="J7" s="7">
        <v>0</v>
      </c>
      <c r="K7" s="5">
        <v>0</v>
      </c>
      <c r="L7" s="8">
        <f aca="true" t="shared" si="3" ref="L7:L16">1-(J7/F7)</f>
        <v>1</v>
      </c>
      <c r="M7" s="6">
        <f aca="true" t="shared" si="4" ref="M7:M16">D7+J7+K7</f>
        <v>29145.06</v>
      </c>
      <c r="N7" s="6">
        <f aca="true" t="shared" si="5" ref="N7:N16">M7-I7</f>
        <v>0</v>
      </c>
      <c r="O7" s="6">
        <f aca="true" t="shared" si="6" ref="O7:O16">E7+G7</f>
        <v>0</v>
      </c>
      <c r="P7" s="6">
        <f aca="true" t="shared" si="7" ref="P7:P16">E7+J7+K7</f>
        <v>0</v>
      </c>
    </row>
    <row r="8" spans="1:16" ht="12.75">
      <c r="A8" s="5" t="s">
        <v>49</v>
      </c>
      <c r="B8" s="5">
        <v>1998</v>
      </c>
      <c r="C8" s="6">
        <v>7738.51</v>
      </c>
      <c r="D8" s="6">
        <v>7738.51</v>
      </c>
      <c r="E8" s="6">
        <f t="shared" si="0"/>
        <v>0</v>
      </c>
      <c r="F8" s="6">
        <v>52996</v>
      </c>
      <c r="G8" s="6">
        <v>144.68</v>
      </c>
      <c r="H8" s="5">
        <f t="shared" si="1"/>
        <v>0.9972699826401993</v>
      </c>
      <c r="I8" s="6">
        <f t="shared" si="2"/>
        <v>7883.1900000000005</v>
      </c>
      <c r="J8" s="7">
        <v>21.13</v>
      </c>
      <c r="K8" s="5">
        <v>0</v>
      </c>
      <c r="L8" s="8">
        <f t="shared" si="3"/>
        <v>0.9996012906634463</v>
      </c>
      <c r="M8" s="6">
        <f t="shared" si="4"/>
        <v>7759.64</v>
      </c>
      <c r="N8" s="6">
        <f t="shared" si="5"/>
        <v>-123.55000000000018</v>
      </c>
      <c r="O8" s="6">
        <f t="shared" si="6"/>
        <v>144.68</v>
      </c>
      <c r="P8" s="6">
        <f t="shared" si="7"/>
        <v>21.13</v>
      </c>
    </row>
    <row r="9" spans="1:16" ht="12.75">
      <c r="A9" s="5" t="s">
        <v>49</v>
      </c>
      <c r="B9" s="5">
        <v>1999</v>
      </c>
      <c r="C9" s="6">
        <v>0</v>
      </c>
      <c r="D9" s="6">
        <v>0</v>
      </c>
      <c r="E9" s="6">
        <f t="shared" si="0"/>
        <v>0</v>
      </c>
      <c r="F9" s="6">
        <v>90092</v>
      </c>
      <c r="G9" s="6">
        <v>327.03</v>
      </c>
      <c r="H9" s="5">
        <f t="shared" si="1"/>
        <v>0.9963700439550681</v>
      </c>
      <c r="I9" s="6">
        <f t="shared" si="2"/>
        <v>327.03</v>
      </c>
      <c r="J9" s="7">
        <v>0</v>
      </c>
      <c r="K9" s="5">
        <v>0</v>
      </c>
      <c r="L9" s="8">
        <f t="shared" si="3"/>
        <v>1</v>
      </c>
      <c r="M9" s="6">
        <f t="shared" si="4"/>
        <v>0</v>
      </c>
      <c r="N9" s="6">
        <f t="shared" si="5"/>
        <v>-327.03</v>
      </c>
      <c r="O9" s="6">
        <f t="shared" si="6"/>
        <v>327.03</v>
      </c>
      <c r="P9" s="6">
        <f t="shared" si="7"/>
        <v>0</v>
      </c>
    </row>
    <row r="10" spans="1:16" ht="12.75">
      <c r="A10" s="5" t="s">
        <v>49</v>
      </c>
      <c r="B10" s="5">
        <v>2000</v>
      </c>
      <c r="C10" s="6">
        <v>1786.87</v>
      </c>
      <c r="D10" s="6">
        <v>1786.87</v>
      </c>
      <c r="E10" s="6">
        <f t="shared" si="0"/>
        <v>0</v>
      </c>
      <c r="F10" s="6">
        <v>77636</v>
      </c>
      <c r="G10" s="6">
        <v>712.7</v>
      </c>
      <c r="H10" s="5">
        <f t="shared" si="1"/>
        <v>0.9908199804214539</v>
      </c>
      <c r="I10" s="6">
        <f t="shared" si="2"/>
        <v>2499.5699999999997</v>
      </c>
      <c r="J10" s="7">
        <v>16.4</v>
      </c>
      <c r="K10" s="5">
        <v>0</v>
      </c>
      <c r="L10" s="8">
        <f t="shared" si="3"/>
        <v>0.9997887577927765</v>
      </c>
      <c r="M10" s="6">
        <f t="shared" si="4"/>
        <v>1803.27</v>
      </c>
      <c r="N10" s="6">
        <f t="shared" si="5"/>
        <v>-696.2999999999997</v>
      </c>
      <c r="O10" s="6">
        <f t="shared" si="6"/>
        <v>712.7</v>
      </c>
      <c r="P10" s="6">
        <f t="shared" si="7"/>
        <v>16.4</v>
      </c>
    </row>
    <row r="11" spans="1:16" ht="12.75">
      <c r="A11" s="5" t="s">
        <v>49</v>
      </c>
      <c r="B11" s="5">
        <v>2001</v>
      </c>
      <c r="C11" s="6">
        <v>10</v>
      </c>
      <c r="D11" s="6">
        <v>10</v>
      </c>
      <c r="E11" s="6">
        <f t="shared" si="0"/>
        <v>0</v>
      </c>
      <c r="F11" s="6">
        <v>42590</v>
      </c>
      <c r="G11" s="6">
        <v>957.85</v>
      </c>
      <c r="H11" s="5">
        <f t="shared" si="1"/>
        <v>0.977509978868279</v>
      </c>
      <c r="I11" s="6">
        <f t="shared" si="2"/>
        <v>967.85</v>
      </c>
      <c r="J11" s="7">
        <v>0.22</v>
      </c>
      <c r="K11" s="5">
        <v>0</v>
      </c>
      <c r="L11" s="8">
        <f t="shared" si="3"/>
        <v>0.999994834468185</v>
      </c>
      <c r="M11" s="6">
        <f t="shared" si="4"/>
        <v>10.22</v>
      </c>
      <c r="N11" s="6">
        <f t="shared" si="5"/>
        <v>-957.63</v>
      </c>
      <c r="O11" s="6">
        <f t="shared" si="6"/>
        <v>957.85</v>
      </c>
      <c r="P11" s="6">
        <f t="shared" si="7"/>
        <v>0.22</v>
      </c>
    </row>
    <row r="12" spans="1:16" ht="12.75">
      <c r="A12" s="5" t="s">
        <v>49</v>
      </c>
      <c r="B12" s="5">
        <v>2002</v>
      </c>
      <c r="C12" s="6">
        <v>2065.88</v>
      </c>
      <c r="D12" s="6">
        <v>2065.88</v>
      </c>
      <c r="E12" s="6">
        <f t="shared" si="0"/>
        <v>0</v>
      </c>
      <c r="F12" s="6">
        <v>44273</v>
      </c>
      <c r="G12" s="6">
        <v>4286.96</v>
      </c>
      <c r="H12" s="5">
        <f t="shared" si="1"/>
        <v>0.9031698778036275</v>
      </c>
      <c r="I12" s="6">
        <f t="shared" si="2"/>
        <v>6352.84</v>
      </c>
      <c r="J12" s="7">
        <v>200.04</v>
      </c>
      <c r="K12" s="5">
        <v>0</v>
      </c>
      <c r="L12" s="8">
        <f t="shared" si="3"/>
        <v>0.995481670544124</v>
      </c>
      <c r="M12" s="6">
        <f t="shared" si="4"/>
        <v>2265.92</v>
      </c>
      <c r="N12" s="6">
        <f t="shared" si="5"/>
        <v>-4086.92</v>
      </c>
      <c r="O12" s="6">
        <f t="shared" si="6"/>
        <v>4286.96</v>
      </c>
      <c r="P12" s="6">
        <f t="shared" si="7"/>
        <v>200.04</v>
      </c>
    </row>
    <row r="13" spans="1:16" ht="12.75">
      <c r="A13" s="5" t="s">
        <v>49</v>
      </c>
      <c r="B13" s="5">
        <v>2003</v>
      </c>
      <c r="C13" s="6">
        <v>1424.4</v>
      </c>
      <c r="D13" s="6">
        <v>1424.4</v>
      </c>
      <c r="E13" s="6">
        <f t="shared" si="0"/>
        <v>0</v>
      </c>
      <c r="F13" s="6">
        <v>65401</v>
      </c>
      <c r="G13" s="6">
        <v>7174.49</v>
      </c>
      <c r="H13" s="5">
        <f t="shared" si="1"/>
        <v>0.8902999954129142</v>
      </c>
      <c r="I13" s="6">
        <f t="shared" si="2"/>
        <v>8598.89</v>
      </c>
      <c r="J13" s="7">
        <v>156.26</v>
      </c>
      <c r="K13" s="5">
        <v>0</v>
      </c>
      <c r="L13" s="8">
        <f t="shared" si="3"/>
        <v>0.9976107398969435</v>
      </c>
      <c r="M13" s="6">
        <f t="shared" si="4"/>
        <v>1580.66</v>
      </c>
      <c r="N13" s="6">
        <f t="shared" si="5"/>
        <v>-7018.23</v>
      </c>
      <c r="O13" s="6">
        <f t="shared" si="6"/>
        <v>7174.49</v>
      </c>
      <c r="P13" s="6">
        <f t="shared" si="7"/>
        <v>156.26</v>
      </c>
    </row>
    <row r="14" spans="1:16" ht="12.75">
      <c r="A14" s="5" t="s">
        <v>49</v>
      </c>
      <c r="B14" s="5">
        <v>2004</v>
      </c>
      <c r="C14" s="6">
        <v>0</v>
      </c>
      <c r="D14" s="6">
        <v>0</v>
      </c>
      <c r="E14" s="6">
        <f t="shared" si="0"/>
        <v>0</v>
      </c>
      <c r="F14" s="6">
        <v>34609</v>
      </c>
      <c r="G14" s="6">
        <v>5308.33</v>
      </c>
      <c r="H14" s="5">
        <f t="shared" si="1"/>
        <v>0.8466199543471351</v>
      </c>
      <c r="I14" s="6">
        <f t="shared" si="2"/>
        <v>5308.33</v>
      </c>
      <c r="J14" s="7">
        <v>0</v>
      </c>
      <c r="K14" s="5">
        <v>0</v>
      </c>
      <c r="L14" s="8">
        <f t="shared" si="3"/>
        <v>1</v>
      </c>
      <c r="M14" s="6">
        <f t="shared" si="4"/>
        <v>0</v>
      </c>
      <c r="N14" s="6">
        <f t="shared" si="5"/>
        <v>-5308.33</v>
      </c>
      <c r="O14" s="6">
        <f t="shared" si="6"/>
        <v>5308.33</v>
      </c>
      <c r="P14" s="6">
        <f t="shared" si="7"/>
        <v>0</v>
      </c>
    </row>
    <row r="15" spans="1:16" ht="12.75">
      <c r="A15" s="5" t="s">
        <v>49</v>
      </c>
      <c r="B15" s="5">
        <v>2005</v>
      </c>
      <c r="C15" s="6">
        <v>103.43</v>
      </c>
      <c r="D15" s="6">
        <v>5103.43</v>
      </c>
      <c r="E15" s="6">
        <f t="shared" si="0"/>
        <v>5000</v>
      </c>
      <c r="F15" s="6">
        <v>35281</v>
      </c>
      <c r="G15" s="6">
        <v>16183.75</v>
      </c>
      <c r="H15" s="5">
        <f t="shared" si="1"/>
        <v>0.5412899294237692</v>
      </c>
      <c r="I15" s="6">
        <f t="shared" si="2"/>
        <v>21287.18</v>
      </c>
      <c r="J15" s="7">
        <v>2340.99</v>
      </c>
      <c r="K15" s="5">
        <v>0</v>
      </c>
      <c r="L15" s="8">
        <f t="shared" si="3"/>
        <v>0.9336472889090446</v>
      </c>
      <c r="M15" s="6">
        <f t="shared" si="4"/>
        <v>7444.42</v>
      </c>
      <c r="N15" s="6">
        <f t="shared" si="5"/>
        <v>-13842.76</v>
      </c>
      <c r="O15" s="6">
        <f t="shared" si="6"/>
        <v>21183.75</v>
      </c>
      <c r="P15" s="6">
        <f t="shared" si="7"/>
        <v>7340.99</v>
      </c>
    </row>
    <row r="16" spans="1:16" s="3" customFormat="1" ht="12.75">
      <c r="A16" s="9" t="s">
        <v>49</v>
      </c>
      <c r="B16" s="9">
        <v>2006</v>
      </c>
      <c r="C16" s="10">
        <v>1494.93</v>
      </c>
      <c r="D16" s="10">
        <v>1494.93</v>
      </c>
      <c r="E16" s="10">
        <f t="shared" si="0"/>
        <v>0</v>
      </c>
      <c r="F16" s="10">
        <v>39980</v>
      </c>
      <c r="G16" s="10">
        <v>35818.48</v>
      </c>
      <c r="H16" s="9">
        <f t="shared" si="1"/>
        <v>0.10409004502251118</v>
      </c>
      <c r="I16" s="10">
        <f t="shared" si="2"/>
        <v>37313.41</v>
      </c>
      <c r="J16" s="11">
        <v>38485.07</v>
      </c>
      <c r="K16" s="9">
        <v>0</v>
      </c>
      <c r="L16" s="12">
        <f t="shared" si="3"/>
        <v>0.03739194597298645</v>
      </c>
      <c r="M16" s="10">
        <f t="shared" si="4"/>
        <v>39980</v>
      </c>
      <c r="N16" s="10">
        <f t="shared" si="5"/>
        <v>2666.5899999999965</v>
      </c>
      <c r="O16" s="10">
        <f t="shared" si="6"/>
        <v>35818.48</v>
      </c>
      <c r="P16" s="10">
        <f t="shared" si="7"/>
        <v>38485.07</v>
      </c>
    </row>
    <row r="17" spans="1:16" ht="12.75">
      <c r="A17" s="5" t="s">
        <v>49</v>
      </c>
      <c r="B17" s="5" t="s">
        <v>50</v>
      </c>
      <c r="C17" s="6">
        <f>SUM(C7:C16)</f>
        <v>43769.08</v>
      </c>
      <c r="D17" s="6">
        <f>SUM(D7:D16)</f>
        <v>48769.08</v>
      </c>
      <c r="E17" s="6">
        <f>SUM(E7:E16)</f>
        <v>5000</v>
      </c>
      <c r="F17" s="6">
        <f>SUM(F7:F16)</f>
        <v>546239</v>
      </c>
      <c r="G17" s="6">
        <f>SUM(G7:G16)</f>
        <v>70914.27</v>
      </c>
      <c r="H17" s="5" t="s">
        <v>51</v>
      </c>
      <c r="I17" s="6">
        <f>SUM(I7:I16)</f>
        <v>119683.35</v>
      </c>
      <c r="J17" s="6">
        <f>SUM(J7:J16)</f>
        <v>41220.11</v>
      </c>
      <c r="K17" s="6">
        <f>SUM(K7:K16)</f>
        <v>0</v>
      </c>
      <c r="L17" s="5" t="s">
        <v>51</v>
      </c>
      <c r="M17" s="6">
        <f>SUM(M7:M16)</f>
        <v>89989.19</v>
      </c>
      <c r="N17" s="6">
        <f>SUM(N7:N16)</f>
        <v>-29694.160000000003</v>
      </c>
      <c r="O17" s="6">
        <f>SUM(O7:O16)</f>
        <v>75914.27</v>
      </c>
      <c r="P17" s="6">
        <f>SUM(P7:P16)</f>
        <v>46220.11</v>
      </c>
    </row>
    <row r="18" spans="1:16" ht="12.75">
      <c r="A18" s="5" t="s">
        <v>51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2.75">
      <c r="A19" s="5" t="s">
        <v>52</v>
      </c>
      <c r="B19" s="5">
        <v>1997</v>
      </c>
      <c r="C19" s="6">
        <v>109624.7</v>
      </c>
      <c r="D19" s="6">
        <v>109624.7</v>
      </c>
      <c r="E19" s="6">
        <f aca="true" t="shared" si="8" ref="E19:E28">D19-C19</f>
        <v>0</v>
      </c>
      <c r="F19" s="6">
        <v>488729</v>
      </c>
      <c r="G19" s="6">
        <v>1001.89</v>
      </c>
      <c r="H19" s="5">
        <f aca="true" t="shared" si="9" ref="H19:H28">1-(G19/F19)</f>
        <v>0.9979500091052506</v>
      </c>
      <c r="I19" s="6">
        <f aca="true" t="shared" si="10" ref="I19:I28">D19+G19</f>
        <v>110626.59</v>
      </c>
      <c r="J19" s="7">
        <v>224.73</v>
      </c>
      <c r="K19" s="5">
        <v>0</v>
      </c>
      <c r="L19" s="8">
        <f aca="true" t="shared" si="11" ref="L19:L28">1-(J19/F19)</f>
        <v>0.9995401746161984</v>
      </c>
      <c r="M19" s="6">
        <f aca="true" t="shared" si="12" ref="M19:M28">D19+J19+K19</f>
        <v>109849.43</v>
      </c>
      <c r="N19" s="6">
        <f aca="true" t="shared" si="13" ref="N19:N28">M19-I19</f>
        <v>-777.1600000000035</v>
      </c>
      <c r="O19" s="6">
        <f aca="true" t="shared" si="14" ref="O19:O28">E19+G19</f>
        <v>1001.89</v>
      </c>
      <c r="P19" s="6">
        <f aca="true" t="shared" si="15" ref="P19:P28">E19+J19+K19</f>
        <v>224.73</v>
      </c>
    </row>
    <row r="20" spans="1:16" ht="12.75">
      <c r="A20" s="5" t="s">
        <v>52</v>
      </c>
      <c r="B20" s="5">
        <v>1998</v>
      </c>
      <c r="C20" s="6">
        <v>79962.75</v>
      </c>
      <c r="D20" s="6">
        <v>79962.75</v>
      </c>
      <c r="E20" s="6">
        <f t="shared" si="8"/>
        <v>0</v>
      </c>
      <c r="F20" s="6">
        <v>492562</v>
      </c>
      <c r="G20" s="6">
        <v>1344.7</v>
      </c>
      <c r="H20" s="5">
        <f t="shared" si="9"/>
        <v>0.9972699883466447</v>
      </c>
      <c r="I20" s="6">
        <f t="shared" si="10"/>
        <v>81307.45</v>
      </c>
      <c r="J20" s="7">
        <v>218.3</v>
      </c>
      <c r="K20" s="5">
        <v>0</v>
      </c>
      <c r="L20" s="8">
        <f t="shared" si="11"/>
        <v>0.9995568070618521</v>
      </c>
      <c r="M20" s="6">
        <f t="shared" si="12"/>
        <v>80181.05</v>
      </c>
      <c r="N20" s="6">
        <f t="shared" si="13"/>
        <v>-1126.3999999999942</v>
      </c>
      <c r="O20" s="6">
        <f t="shared" si="14"/>
        <v>1344.7</v>
      </c>
      <c r="P20" s="6">
        <f t="shared" si="15"/>
        <v>218.3</v>
      </c>
    </row>
    <row r="21" spans="1:16" ht="12.75">
      <c r="A21" s="5" t="s">
        <v>52</v>
      </c>
      <c r="B21" s="5">
        <v>1999</v>
      </c>
      <c r="C21" s="6">
        <v>539841.99</v>
      </c>
      <c r="D21" s="6">
        <v>539841.99</v>
      </c>
      <c r="E21" s="6">
        <f t="shared" si="8"/>
        <v>0</v>
      </c>
      <c r="F21" s="6">
        <v>350052</v>
      </c>
      <c r="G21" s="6">
        <v>1270.68</v>
      </c>
      <c r="H21" s="5">
        <f t="shared" si="9"/>
        <v>0.9963700250248535</v>
      </c>
      <c r="I21" s="6">
        <f t="shared" si="10"/>
        <v>541112.67</v>
      </c>
      <c r="J21" s="7">
        <v>1959.62</v>
      </c>
      <c r="K21" s="5">
        <v>0</v>
      </c>
      <c r="L21" s="8">
        <f t="shared" si="11"/>
        <v>0.9944019174294105</v>
      </c>
      <c r="M21" s="6">
        <f t="shared" si="12"/>
        <v>541801.61</v>
      </c>
      <c r="N21" s="6">
        <f t="shared" si="13"/>
        <v>688.9399999999441</v>
      </c>
      <c r="O21" s="6">
        <f t="shared" si="14"/>
        <v>1270.68</v>
      </c>
      <c r="P21" s="6">
        <f t="shared" si="15"/>
        <v>1959.62</v>
      </c>
    </row>
    <row r="22" spans="1:16" ht="12.75">
      <c r="A22" s="5" t="s">
        <v>52</v>
      </c>
      <c r="B22" s="5">
        <v>2000</v>
      </c>
      <c r="C22" s="6">
        <v>12317.01</v>
      </c>
      <c r="D22" s="6">
        <v>25714.71</v>
      </c>
      <c r="E22" s="6">
        <f t="shared" si="8"/>
        <v>13397.699999999999</v>
      </c>
      <c r="F22" s="6">
        <v>380715</v>
      </c>
      <c r="G22" s="6">
        <v>8436.64</v>
      </c>
      <c r="H22" s="5">
        <f t="shared" si="9"/>
        <v>0.9778400115572016</v>
      </c>
      <c r="I22" s="6">
        <f t="shared" si="10"/>
        <v>34151.35</v>
      </c>
      <c r="J22" s="7">
        <v>569.84</v>
      </c>
      <c r="K22" s="5">
        <v>0</v>
      </c>
      <c r="L22" s="8">
        <f t="shared" si="11"/>
        <v>0.9985032373297611</v>
      </c>
      <c r="M22" s="6">
        <f t="shared" si="12"/>
        <v>26284.55</v>
      </c>
      <c r="N22" s="6">
        <f t="shared" si="13"/>
        <v>-7866.799999999999</v>
      </c>
      <c r="O22" s="6">
        <f t="shared" si="14"/>
        <v>21834.339999999997</v>
      </c>
      <c r="P22" s="6">
        <f t="shared" si="15"/>
        <v>13967.539999999999</v>
      </c>
    </row>
    <row r="23" spans="1:16" ht="12.75">
      <c r="A23" s="5" t="s">
        <v>52</v>
      </c>
      <c r="B23" s="5">
        <v>2001</v>
      </c>
      <c r="C23" s="6">
        <v>176249.93</v>
      </c>
      <c r="D23" s="6">
        <v>176249.93</v>
      </c>
      <c r="E23" s="6">
        <f t="shared" si="8"/>
        <v>0</v>
      </c>
      <c r="F23" s="6">
        <v>275767</v>
      </c>
      <c r="G23" s="6">
        <v>9511.2</v>
      </c>
      <c r="H23" s="5">
        <f t="shared" si="9"/>
        <v>0.9655100138885363</v>
      </c>
      <c r="I23" s="6">
        <f t="shared" si="10"/>
        <v>185761.13</v>
      </c>
      <c r="J23" s="7">
        <v>6078.86</v>
      </c>
      <c r="K23" s="5">
        <v>0</v>
      </c>
      <c r="L23" s="8">
        <f t="shared" si="11"/>
        <v>0.9779565357711402</v>
      </c>
      <c r="M23" s="6">
        <f t="shared" si="12"/>
        <v>182328.78999999998</v>
      </c>
      <c r="N23" s="6">
        <f t="shared" si="13"/>
        <v>-3432.3400000000256</v>
      </c>
      <c r="O23" s="6">
        <f t="shared" si="14"/>
        <v>9511.2</v>
      </c>
      <c r="P23" s="6">
        <f t="shared" si="15"/>
        <v>6078.86</v>
      </c>
    </row>
    <row r="24" spans="1:16" ht="12.75">
      <c r="A24" s="5" t="s">
        <v>52</v>
      </c>
      <c r="B24" s="5">
        <v>2002</v>
      </c>
      <c r="C24" s="6">
        <v>38706.91</v>
      </c>
      <c r="D24" s="6">
        <v>38706.91</v>
      </c>
      <c r="E24" s="6">
        <f t="shared" si="8"/>
        <v>0</v>
      </c>
      <c r="F24" s="6">
        <v>502987</v>
      </c>
      <c r="G24" s="6">
        <v>30757.66</v>
      </c>
      <c r="H24" s="5">
        <f t="shared" si="9"/>
        <v>0.9388499901587913</v>
      </c>
      <c r="I24" s="6">
        <f t="shared" si="10"/>
        <v>69464.57</v>
      </c>
      <c r="J24" s="7">
        <v>2366.93</v>
      </c>
      <c r="K24" s="5">
        <v>0</v>
      </c>
      <c r="L24" s="8">
        <f t="shared" si="11"/>
        <v>0.9952942521377292</v>
      </c>
      <c r="M24" s="6">
        <f t="shared" si="12"/>
        <v>41073.840000000004</v>
      </c>
      <c r="N24" s="6">
        <f t="shared" si="13"/>
        <v>-28390.730000000003</v>
      </c>
      <c r="O24" s="6">
        <f t="shared" si="14"/>
        <v>30757.66</v>
      </c>
      <c r="P24" s="6">
        <f t="shared" si="15"/>
        <v>2366.93</v>
      </c>
    </row>
    <row r="25" spans="1:16" ht="12.75">
      <c r="A25" s="5" t="s">
        <v>52</v>
      </c>
      <c r="B25" s="5">
        <v>2003</v>
      </c>
      <c r="C25" s="6">
        <v>18626.48</v>
      </c>
      <c r="D25" s="6">
        <v>33776.43</v>
      </c>
      <c r="E25" s="6">
        <f t="shared" si="8"/>
        <v>15149.95</v>
      </c>
      <c r="F25" s="6">
        <v>448688</v>
      </c>
      <c r="G25" s="6">
        <v>17884.71</v>
      </c>
      <c r="H25" s="5">
        <f t="shared" si="9"/>
        <v>0.9601399859144885</v>
      </c>
      <c r="I25" s="6">
        <f t="shared" si="10"/>
        <v>51661.14</v>
      </c>
      <c r="J25" s="7">
        <v>1346.33</v>
      </c>
      <c r="K25" s="5">
        <v>0</v>
      </c>
      <c r="L25" s="8">
        <f t="shared" si="11"/>
        <v>0.9969994071604322</v>
      </c>
      <c r="M25" s="6">
        <f t="shared" si="12"/>
        <v>35122.76</v>
      </c>
      <c r="N25" s="6">
        <f t="shared" si="13"/>
        <v>-16538.379999999997</v>
      </c>
      <c r="O25" s="6">
        <f t="shared" si="14"/>
        <v>33034.66</v>
      </c>
      <c r="P25" s="6">
        <f t="shared" si="15"/>
        <v>16496.28</v>
      </c>
    </row>
    <row r="26" spans="1:16" ht="12.75">
      <c r="A26" s="5" t="s">
        <v>52</v>
      </c>
      <c r="B26" s="5">
        <v>2004</v>
      </c>
      <c r="C26" s="6">
        <v>6824.12</v>
      </c>
      <c r="D26" s="6">
        <v>6824.12</v>
      </c>
      <c r="E26" s="6">
        <f t="shared" si="8"/>
        <v>0</v>
      </c>
      <c r="F26" s="6">
        <v>392014</v>
      </c>
      <c r="G26" s="6">
        <v>41741.65</v>
      </c>
      <c r="H26" s="5">
        <f t="shared" si="9"/>
        <v>0.8935200018366691</v>
      </c>
      <c r="I26" s="6">
        <f t="shared" si="10"/>
        <v>48565.770000000004</v>
      </c>
      <c r="J26" s="7">
        <v>726.63</v>
      </c>
      <c r="K26" s="5">
        <v>0</v>
      </c>
      <c r="L26" s="8">
        <f t="shared" si="11"/>
        <v>0.9981464182401649</v>
      </c>
      <c r="M26" s="6">
        <f t="shared" si="12"/>
        <v>7550.75</v>
      </c>
      <c r="N26" s="6">
        <f t="shared" si="13"/>
        <v>-41015.020000000004</v>
      </c>
      <c r="O26" s="6">
        <f t="shared" si="14"/>
        <v>41741.65</v>
      </c>
      <c r="P26" s="6">
        <f t="shared" si="15"/>
        <v>726.63</v>
      </c>
    </row>
    <row r="27" spans="1:16" ht="12.75">
      <c r="A27" s="5" t="s">
        <v>52</v>
      </c>
      <c r="B27" s="5">
        <v>2005</v>
      </c>
      <c r="C27" s="6">
        <v>2600.56</v>
      </c>
      <c r="D27" s="6">
        <v>23364</v>
      </c>
      <c r="E27" s="6">
        <f t="shared" si="8"/>
        <v>20763.44</v>
      </c>
      <c r="F27" s="6">
        <v>298735</v>
      </c>
      <c r="G27" s="6">
        <v>145295.75</v>
      </c>
      <c r="H27" s="5">
        <f t="shared" si="9"/>
        <v>0.5136299730530403</v>
      </c>
      <c r="I27" s="6">
        <f t="shared" si="10"/>
        <v>168659.75</v>
      </c>
      <c r="J27" s="7">
        <v>11363.55</v>
      </c>
      <c r="K27" s="5">
        <v>0</v>
      </c>
      <c r="L27" s="8">
        <f t="shared" si="11"/>
        <v>0.9619611026495054</v>
      </c>
      <c r="M27" s="6">
        <f t="shared" si="12"/>
        <v>34727.55</v>
      </c>
      <c r="N27" s="6">
        <f t="shared" si="13"/>
        <v>-133932.2</v>
      </c>
      <c r="O27" s="6">
        <f t="shared" si="14"/>
        <v>166059.19</v>
      </c>
      <c r="P27" s="6">
        <f t="shared" si="15"/>
        <v>32126.989999999998</v>
      </c>
    </row>
    <row r="28" spans="1:16" s="3" customFormat="1" ht="12.75">
      <c r="A28" s="9" t="s">
        <v>52</v>
      </c>
      <c r="B28" s="9">
        <v>2006</v>
      </c>
      <c r="C28" s="10">
        <v>0</v>
      </c>
      <c r="D28" s="10">
        <v>0</v>
      </c>
      <c r="E28" s="10">
        <f t="shared" si="8"/>
        <v>0</v>
      </c>
      <c r="F28" s="10">
        <v>281935</v>
      </c>
      <c r="G28" s="10">
        <v>270412.32</v>
      </c>
      <c r="H28" s="9">
        <f t="shared" si="9"/>
        <v>0.040869987763136884</v>
      </c>
      <c r="I28" s="10">
        <f t="shared" si="10"/>
        <v>270412.32</v>
      </c>
      <c r="J28" s="11">
        <v>281935</v>
      </c>
      <c r="K28" s="9">
        <v>0</v>
      </c>
      <c r="L28" s="12">
        <f t="shared" si="11"/>
        <v>0</v>
      </c>
      <c r="M28" s="10">
        <f t="shared" si="12"/>
        <v>281935</v>
      </c>
      <c r="N28" s="10">
        <f t="shared" si="13"/>
        <v>11522.679999999993</v>
      </c>
      <c r="O28" s="10">
        <f t="shared" si="14"/>
        <v>270412.32</v>
      </c>
      <c r="P28" s="10">
        <f t="shared" si="15"/>
        <v>281935</v>
      </c>
    </row>
    <row r="29" spans="1:16" ht="12.75">
      <c r="A29" s="5" t="s">
        <v>52</v>
      </c>
      <c r="B29" s="5" t="s">
        <v>50</v>
      </c>
      <c r="C29" s="6">
        <f>SUM(C19:C28)</f>
        <v>984754.45</v>
      </c>
      <c r="D29" s="6">
        <f>SUM(D19:D28)</f>
        <v>1034065.5399999999</v>
      </c>
      <c r="E29" s="6">
        <f>SUM(E19:E28)</f>
        <v>49311.09</v>
      </c>
      <c r="F29" s="6">
        <f>SUM(F19:F28)</f>
        <v>3912184</v>
      </c>
      <c r="G29" s="6">
        <f>SUM(G19:G28)</f>
        <v>527657.2</v>
      </c>
      <c r="H29" s="5" t="s">
        <v>51</v>
      </c>
      <c r="I29" s="6">
        <f>SUM(I19:I28)</f>
        <v>1561722.74</v>
      </c>
      <c r="J29" s="6">
        <f>SUM(J19:J28)</f>
        <v>306789.79</v>
      </c>
      <c r="K29" s="6">
        <f>SUM(K19:K28)</f>
        <v>0</v>
      </c>
      <c r="L29" s="5" t="s">
        <v>51</v>
      </c>
      <c r="M29" s="6">
        <f>SUM(M19:M28)</f>
        <v>1340855.3299999998</v>
      </c>
      <c r="N29" s="6">
        <f>SUM(N19:N28)</f>
        <v>-220867.4100000001</v>
      </c>
      <c r="O29" s="6">
        <f>SUM(O19:O28)</f>
        <v>576968.29</v>
      </c>
      <c r="P29" s="6">
        <f>SUM(P19:P28)</f>
        <v>356100.88</v>
      </c>
    </row>
    <row r="30" spans="1:16" ht="12.75">
      <c r="A30" s="5" t="s">
        <v>51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2.75">
      <c r="A31" s="5" t="s">
        <v>53</v>
      </c>
      <c r="B31" s="5">
        <v>1997</v>
      </c>
      <c r="C31" s="6">
        <v>219544.31</v>
      </c>
      <c r="D31" s="6">
        <v>219544.31</v>
      </c>
      <c r="E31" s="6">
        <f aca="true" t="shared" si="16" ref="E31:E40">D31-C31</f>
        <v>0</v>
      </c>
      <c r="F31" s="6">
        <v>582876</v>
      </c>
      <c r="G31" s="6">
        <v>0</v>
      </c>
      <c r="H31" s="5">
        <f aca="true" t="shared" si="17" ref="H31:H40">1-(G31/F31)</f>
        <v>1</v>
      </c>
      <c r="I31" s="6">
        <f aca="true" t="shared" si="18" ref="I31:I40">D31+G31</f>
        <v>219544.31</v>
      </c>
      <c r="J31" s="7">
        <v>0</v>
      </c>
      <c r="K31" s="5">
        <v>0</v>
      </c>
      <c r="L31" s="8">
        <f aca="true" t="shared" si="19" ref="L31:L40">1-(J31/F31)</f>
        <v>1</v>
      </c>
      <c r="M31" s="6">
        <f aca="true" t="shared" si="20" ref="M31:M40">D31+J31+K31</f>
        <v>219544.31</v>
      </c>
      <c r="N31" s="6">
        <f aca="true" t="shared" si="21" ref="N31:N40">M31-I31</f>
        <v>0</v>
      </c>
      <c r="O31" s="6">
        <f aca="true" t="shared" si="22" ref="O31:O40">E31+G31</f>
        <v>0</v>
      </c>
      <c r="P31" s="6">
        <f aca="true" t="shared" si="23" ref="P31:P40">E31+J31+K31</f>
        <v>0</v>
      </c>
    </row>
    <row r="32" spans="1:16" ht="12.75">
      <c r="A32" s="5" t="s">
        <v>53</v>
      </c>
      <c r="B32" s="5">
        <v>1998</v>
      </c>
      <c r="C32" s="6">
        <v>592699.32</v>
      </c>
      <c r="D32" s="6">
        <v>592699.32</v>
      </c>
      <c r="E32" s="6">
        <f t="shared" si="16"/>
        <v>0</v>
      </c>
      <c r="F32" s="6">
        <v>495405</v>
      </c>
      <c r="G32" s="6">
        <v>1352.46</v>
      </c>
      <c r="H32" s="5">
        <f t="shared" si="17"/>
        <v>0.9972699912193054</v>
      </c>
      <c r="I32" s="6">
        <f t="shared" si="18"/>
        <v>594051.7799999999</v>
      </c>
      <c r="J32" s="7">
        <v>1618.08</v>
      </c>
      <c r="K32" s="5">
        <v>0</v>
      </c>
      <c r="L32" s="8">
        <f t="shared" si="19"/>
        <v>0.9967338238410997</v>
      </c>
      <c r="M32" s="6">
        <f t="shared" si="20"/>
        <v>594317.3999999999</v>
      </c>
      <c r="N32" s="6">
        <f t="shared" si="21"/>
        <v>265.61999999999534</v>
      </c>
      <c r="O32" s="6">
        <f t="shared" si="22"/>
        <v>1352.46</v>
      </c>
      <c r="P32" s="6">
        <f t="shared" si="23"/>
        <v>1618.08</v>
      </c>
    </row>
    <row r="33" spans="1:16" ht="12.75">
      <c r="A33" s="5" t="s">
        <v>53</v>
      </c>
      <c r="B33" s="5">
        <v>1999</v>
      </c>
      <c r="C33" s="6">
        <v>572298.42</v>
      </c>
      <c r="D33" s="6">
        <v>579671.56</v>
      </c>
      <c r="E33" s="6">
        <f t="shared" si="16"/>
        <v>7373.140000000014</v>
      </c>
      <c r="F33" s="6">
        <v>573693</v>
      </c>
      <c r="G33" s="6">
        <v>2082.5</v>
      </c>
      <c r="H33" s="5">
        <f t="shared" si="17"/>
        <v>0.9963700097438875</v>
      </c>
      <c r="I33" s="6">
        <f t="shared" si="18"/>
        <v>581754.06</v>
      </c>
      <c r="J33" s="7">
        <v>2104.2</v>
      </c>
      <c r="K33" s="5">
        <v>0</v>
      </c>
      <c r="L33" s="8">
        <f t="shared" si="19"/>
        <v>0.9963321846353363</v>
      </c>
      <c r="M33" s="6">
        <f t="shared" si="20"/>
        <v>581775.76</v>
      </c>
      <c r="N33" s="6">
        <f t="shared" si="21"/>
        <v>21.699999999953434</v>
      </c>
      <c r="O33" s="6">
        <f t="shared" si="22"/>
        <v>9455.640000000014</v>
      </c>
      <c r="P33" s="6">
        <f t="shared" si="23"/>
        <v>9477.340000000015</v>
      </c>
    </row>
    <row r="34" spans="1:16" ht="12.75">
      <c r="A34" s="5" t="s">
        <v>53</v>
      </c>
      <c r="B34" s="5">
        <v>2000</v>
      </c>
      <c r="C34" s="6">
        <v>1545546.37</v>
      </c>
      <c r="D34" s="6">
        <v>1592231.04</v>
      </c>
      <c r="E34" s="6">
        <f t="shared" si="16"/>
        <v>46684.669999999925</v>
      </c>
      <c r="F34" s="6">
        <v>1086208</v>
      </c>
      <c r="G34" s="6">
        <v>31891.06</v>
      </c>
      <c r="H34" s="5">
        <f t="shared" si="17"/>
        <v>0.9706400063339619</v>
      </c>
      <c r="I34" s="6">
        <f t="shared" si="18"/>
        <v>1624122.1</v>
      </c>
      <c r="J34" s="7">
        <v>46747.9</v>
      </c>
      <c r="K34" s="5">
        <v>0</v>
      </c>
      <c r="L34" s="8">
        <f t="shared" si="19"/>
        <v>0.9569622945144944</v>
      </c>
      <c r="M34" s="6">
        <f t="shared" si="20"/>
        <v>1638978.94</v>
      </c>
      <c r="N34" s="6">
        <f t="shared" si="21"/>
        <v>14856.839999999851</v>
      </c>
      <c r="O34" s="6">
        <f t="shared" si="22"/>
        <v>78575.72999999992</v>
      </c>
      <c r="P34" s="6">
        <f t="shared" si="23"/>
        <v>93432.56999999992</v>
      </c>
    </row>
    <row r="35" spans="1:16" ht="12.75">
      <c r="A35" s="5" t="s">
        <v>53</v>
      </c>
      <c r="B35" s="5">
        <v>2001</v>
      </c>
      <c r="C35" s="6">
        <v>678449.72</v>
      </c>
      <c r="D35" s="6">
        <v>804064.23</v>
      </c>
      <c r="E35" s="6">
        <f t="shared" si="16"/>
        <v>125614.51000000001</v>
      </c>
      <c r="F35" s="6">
        <v>954508</v>
      </c>
      <c r="G35" s="6">
        <v>34457.71</v>
      </c>
      <c r="H35" s="5">
        <f t="shared" si="17"/>
        <v>0.9639000301726125</v>
      </c>
      <c r="I35" s="6">
        <f t="shared" si="18"/>
        <v>838521.94</v>
      </c>
      <c r="J35" s="7">
        <v>29026.69</v>
      </c>
      <c r="K35" s="5">
        <v>0</v>
      </c>
      <c r="L35" s="8">
        <f t="shared" si="19"/>
        <v>0.969589893432009</v>
      </c>
      <c r="M35" s="6">
        <f t="shared" si="20"/>
        <v>833090.9199999999</v>
      </c>
      <c r="N35" s="6">
        <f t="shared" si="21"/>
        <v>-5431.020000000019</v>
      </c>
      <c r="O35" s="6">
        <f t="shared" si="22"/>
        <v>160072.22</v>
      </c>
      <c r="P35" s="6">
        <f t="shared" si="23"/>
        <v>154641.2</v>
      </c>
    </row>
    <row r="36" spans="1:16" ht="12.75">
      <c r="A36" s="5" t="s">
        <v>53</v>
      </c>
      <c r="B36" s="5">
        <v>2002</v>
      </c>
      <c r="C36" s="6">
        <v>1460571.79</v>
      </c>
      <c r="D36" s="6">
        <v>1460571.79</v>
      </c>
      <c r="E36" s="6">
        <f t="shared" si="16"/>
        <v>0</v>
      </c>
      <c r="F36" s="6">
        <v>639656</v>
      </c>
      <c r="G36" s="6">
        <v>79765.11</v>
      </c>
      <c r="H36" s="5">
        <f t="shared" si="17"/>
        <v>0.875299989369286</v>
      </c>
      <c r="I36" s="6">
        <f t="shared" si="18"/>
        <v>1540336.9000000001</v>
      </c>
      <c r="J36" s="7">
        <v>182133.32</v>
      </c>
      <c r="K36" s="5">
        <v>0</v>
      </c>
      <c r="L36" s="8">
        <f t="shared" si="19"/>
        <v>0.7152636417074177</v>
      </c>
      <c r="M36" s="6">
        <f t="shared" si="20"/>
        <v>1642705.11</v>
      </c>
      <c r="N36" s="6">
        <f t="shared" si="21"/>
        <v>102368.20999999996</v>
      </c>
      <c r="O36" s="6">
        <f t="shared" si="22"/>
        <v>79765.11</v>
      </c>
      <c r="P36" s="6">
        <f t="shared" si="23"/>
        <v>182133.32</v>
      </c>
    </row>
    <row r="37" spans="1:16" ht="12.75">
      <c r="A37" s="5" t="s">
        <v>53</v>
      </c>
      <c r="B37" s="5">
        <v>2003</v>
      </c>
      <c r="C37" s="6">
        <v>1548316.86</v>
      </c>
      <c r="D37" s="6">
        <v>1995727.09</v>
      </c>
      <c r="E37" s="6">
        <f t="shared" si="16"/>
        <v>447410.23</v>
      </c>
      <c r="F37" s="6">
        <v>1666744</v>
      </c>
      <c r="G37" s="6">
        <v>176841.58</v>
      </c>
      <c r="H37" s="5">
        <f t="shared" si="17"/>
        <v>0.8938999750411581</v>
      </c>
      <c r="I37" s="6">
        <f t="shared" si="18"/>
        <v>2172568.67</v>
      </c>
      <c r="J37" s="7">
        <v>211746.69</v>
      </c>
      <c r="K37" s="5">
        <v>0</v>
      </c>
      <c r="L37" s="8">
        <f t="shared" si="19"/>
        <v>0.872957880754333</v>
      </c>
      <c r="M37" s="6">
        <f t="shared" si="20"/>
        <v>2207473.7800000003</v>
      </c>
      <c r="N37" s="6">
        <f t="shared" si="21"/>
        <v>34905.110000000335</v>
      </c>
      <c r="O37" s="6">
        <f t="shared" si="22"/>
        <v>624251.8099999999</v>
      </c>
      <c r="P37" s="6">
        <f t="shared" si="23"/>
        <v>659156.9199999999</v>
      </c>
    </row>
    <row r="38" spans="1:16" ht="12.75">
      <c r="A38" s="5" t="s">
        <v>53</v>
      </c>
      <c r="B38" s="5">
        <v>2004</v>
      </c>
      <c r="C38" s="6">
        <v>585749.77</v>
      </c>
      <c r="D38" s="6">
        <v>1105278.17</v>
      </c>
      <c r="E38" s="6">
        <f t="shared" si="16"/>
        <v>519528.3999999999</v>
      </c>
      <c r="F38" s="6">
        <v>2441568</v>
      </c>
      <c r="G38" s="6">
        <v>431742.45</v>
      </c>
      <c r="H38" s="5">
        <f t="shared" si="17"/>
        <v>0.8231700079620965</v>
      </c>
      <c r="I38" s="6">
        <f t="shared" si="18"/>
        <v>1537020.6199999999</v>
      </c>
      <c r="J38" s="7">
        <v>195446.33</v>
      </c>
      <c r="K38" s="5">
        <v>0</v>
      </c>
      <c r="L38" s="8">
        <f t="shared" si="19"/>
        <v>0.9199504867363923</v>
      </c>
      <c r="M38" s="6">
        <f t="shared" si="20"/>
        <v>1300724.5</v>
      </c>
      <c r="N38" s="6">
        <f t="shared" si="21"/>
        <v>-236296.11999999988</v>
      </c>
      <c r="O38" s="6">
        <f t="shared" si="22"/>
        <v>951270.8499999999</v>
      </c>
      <c r="P38" s="6">
        <f t="shared" si="23"/>
        <v>714974.7299999999</v>
      </c>
    </row>
    <row r="39" spans="1:16" ht="12.75">
      <c r="A39" s="5" t="s">
        <v>53</v>
      </c>
      <c r="B39" s="5">
        <v>2005</v>
      </c>
      <c r="C39" s="6">
        <v>475738.08</v>
      </c>
      <c r="D39" s="6">
        <v>718863.57</v>
      </c>
      <c r="E39" s="6">
        <f t="shared" si="16"/>
        <v>243125.48999999993</v>
      </c>
      <c r="F39" s="6">
        <v>2687110</v>
      </c>
      <c r="G39" s="6">
        <v>1298707.09</v>
      </c>
      <c r="H39" s="5">
        <f t="shared" si="17"/>
        <v>0.5166900164116839</v>
      </c>
      <c r="I39" s="6">
        <f t="shared" si="18"/>
        <v>2017570.6600000001</v>
      </c>
      <c r="J39" s="7">
        <v>347433.94</v>
      </c>
      <c r="K39" s="5">
        <v>0</v>
      </c>
      <c r="L39" s="8">
        <f t="shared" si="19"/>
        <v>0.8707034918555623</v>
      </c>
      <c r="M39" s="6">
        <f t="shared" si="20"/>
        <v>1066297.51</v>
      </c>
      <c r="N39" s="6">
        <f t="shared" si="21"/>
        <v>-951273.1500000001</v>
      </c>
      <c r="O39" s="6">
        <f t="shared" si="22"/>
        <v>1541832.58</v>
      </c>
      <c r="P39" s="6">
        <f t="shared" si="23"/>
        <v>590559.4299999999</v>
      </c>
    </row>
    <row r="40" spans="1:16" s="3" customFormat="1" ht="12.75">
      <c r="A40" s="9" t="s">
        <v>53</v>
      </c>
      <c r="B40" s="9">
        <v>2006</v>
      </c>
      <c r="C40" s="10">
        <v>31909.08</v>
      </c>
      <c r="D40" s="10">
        <v>64410.82</v>
      </c>
      <c r="E40" s="10">
        <f t="shared" si="16"/>
        <v>32501.739999999998</v>
      </c>
      <c r="F40" s="10">
        <v>2905601</v>
      </c>
      <c r="G40" s="10">
        <v>2639767.56</v>
      </c>
      <c r="H40" s="9">
        <f t="shared" si="17"/>
        <v>0.09149000155217457</v>
      </c>
      <c r="I40" s="10">
        <f t="shared" si="18"/>
        <v>2704178.38</v>
      </c>
      <c r="J40" s="11">
        <v>2841190.18</v>
      </c>
      <c r="K40" s="9">
        <v>0</v>
      </c>
      <c r="L40" s="12">
        <f t="shared" si="19"/>
        <v>0.022167813130570813</v>
      </c>
      <c r="M40" s="10">
        <f t="shared" si="20"/>
        <v>2905601</v>
      </c>
      <c r="N40" s="10">
        <f t="shared" si="21"/>
        <v>201422.6200000001</v>
      </c>
      <c r="O40" s="10">
        <f t="shared" si="22"/>
        <v>2672269.3000000003</v>
      </c>
      <c r="P40" s="10">
        <f t="shared" si="23"/>
        <v>2873691.9200000004</v>
      </c>
    </row>
    <row r="41" spans="1:16" ht="12.75">
      <c r="A41" s="5" t="s">
        <v>53</v>
      </c>
      <c r="B41" s="5" t="s">
        <v>50</v>
      </c>
      <c r="C41" s="6">
        <f>SUM(C31:C40)</f>
        <v>7710823.720000001</v>
      </c>
      <c r="D41" s="6">
        <f>SUM(D31:D40)</f>
        <v>9133061.9</v>
      </c>
      <c r="E41" s="6">
        <f>SUM(E31:E40)</f>
        <v>1422238.1799999997</v>
      </c>
      <c r="F41" s="6">
        <f>SUM(F31:F40)</f>
        <v>14033369</v>
      </c>
      <c r="G41" s="6">
        <f>SUM(G31:G40)</f>
        <v>4696607.5200000005</v>
      </c>
      <c r="H41" s="5" t="s">
        <v>51</v>
      </c>
      <c r="I41" s="6">
        <f>SUM(I31:I40)</f>
        <v>13829669.419999998</v>
      </c>
      <c r="J41" s="6">
        <f>SUM(J31:J40)</f>
        <v>3857447.33</v>
      </c>
      <c r="K41" s="6">
        <f>SUM(K31:K40)</f>
        <v>0</v>
      </c>
      <c r="L41" s="5" t="s">
        <v>51</v>
      </c>
      <c r="M41" s="6">
        <f>SUM(M31:M40)</f>
        <v>12990509.23</v>
      </c>
      <c r="N41" s="6">
        <f>SUM(N31:N40)</f>
        <v>-839160.1899999998</v>
      </c>
      <c r="O41" s="6">
        <f>SUM(O31:O40)</f>
        <v>6118845.7</v>
      </c>
      <c r="P41" s="6">
        <f>SUM(P31:P40)</f>
        <v>5279685.51</v>
      </c>
    </row>
    <row r="42" spans="1:16" ht="12.75">
      <c r="A42" s="5" t="s">
        <v>51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2.75">
      <c r="A43" s="5" t="s">
        <v>54</v>
      </c>
      <c r="B43" s="5">
        <v>1997</v>
      </c>
      <c r="C43" s="6">
        <v>0</v>
      </c>
      <c r="D43" s="6">
        <v>0</v>
      </c>
      <c r="E43" s="6">
        <f aca="true" t="shared" si="24" ref="E43:E52">D43-C43</f>
        <v>0</v>
      </c>
      <c r="F43" s="6">
        <v>-81112</v>
      </c>
      <c r="G43" s="6">
        <v>-166.28</v>
      </c>
      <c r="H43" s="5"/>
      <c r="I43" s="6">
        <v>-166.28</v>
      </c>
      <c r="J43" s="6">
        <v>0</v>
      </c>
      <c r="K43" s="5">
        <v>0</v>
      </c>
      <c r="L43" s="5"/>
      <c r="M43" s="6">
        <v>0</v>
      </c>
      <c r="N43" s="6">
        <v>166.28</v>
      </c>
      <c r="O43" s="6">
        <v>-166.28</v>
      </c>
      <c r="P43" s="6">
        <v>0</v>
      </c>
    </row>
    <row r="44" spans="1:16" ht="12.75">
      <c r="A44" s="5" t="s">
        <v>54</v>
      </c>
      <c r="B44" s="5">
        <v>1998</v>
      </c>
      <c r="C44" s="6">
        <v>0</v>
      </c>
      <c r="D44" s="6">
        <v>0</v>
      </c>
      <c r="E44" s="6">
        <f t="shared" si="24"/>
        <v>0</v>
      </c>
      <c r="F44" s="6">
        <v>13463</v>
      </c>
      <c r="G44" s="6">
        <v>36.75</v>
      </c>
      <c r="H44" s="5"/>
      <c r="I44" s="6">
        <v>36.75</v>
      </c>
      <c r="J44" s="6">
        <v>0</v>
      </c>
      <c r="K44" s="5">
        <v>0</v>
      </c>
      <c r="L44" s="5"/>
      <c r="M44" s="6">
        <v>0</v>
      </c>
      <c r="N44" s="6">
        <v>-36.75</v>
      </c>
      <c r="O44" s="6">
        <v>36.75</v>
      </c>
      <c r="P44" s="6">
        <v>0</v>
      </c>
    </row>
    <row r="45" spans="1:16" ht="12.75">
      <c r="A45" s="5" t="s">
        <v>54</v>
      </c>
      <c r="B45" s="5">
        <v>1999</v>
      </c>
      <c r="C45" s="6">
        <v>0</v>
      </c>
      <c r="D45" s="6">
        <v>0</v>
      </c>
      <c r="E45" s="6">
        <f t="shared" si="24"/>
        <v>0</v>
      </c>
      <c r="F45" s="6">
        <v>-103336</v>
      </c>
      <c r="G45" s="6">
        <v>-375.11</v>
      </c>
      <c r="H45" s="5"/>
      <c r="I45" s="6">
        <v>-375.11</v>
      </c>
      <c r="J45" s="6">
        <v>0</v>
      </c>
      <c r="K45" s="5">
        <v>0</v>
      </c>
      <c r="L45" s="5"/>
      <c r="M45" s="6">
        <v>0</v>
      </c>
      <c r="N45" s="6">
        <v>375.11</v>
      </c>
      <c r="O45" s="6">
        <v>-375.11</v>
      </c>
      <c r="P45" s="6">
        <v>0</v>
      </c>
    </row>
    <row r="46" spans="1:16" ht="12.75">
      <c r="A46" s="5" t="s">
        <v>54</v>
      </c>
      <c r="B46" s="5">
        <v>2000</v>
      </c>
      <c r="C46" s="6">
        <v>0</v>
      </c>
      <c r="D46" s="6">
        <v>0</v>
      </c>
      <c r="E46" s="6">
        <f t="shared" si="24"/>
        <v>0</v>
      </c>
      <c r="F46" s="6">
        <v>52377</v>
      </c>
      <c r="G46" s="6">
        <v>680.9</v>
      </c>
      <c r="H46" s="5"/>
      <c r="I46" s="6">
        <v>680.9</v>
      </c>
      <c r="J46" s="6">
        <v>0</v>
      </c>
      <c r="K46" s="5">
        <v>0</v>
      </c>
      <c r="L46" s="5"/>
      <c r="M46" s="6">
        <v>0</v>
      </c>
      <c r="N46" s="6">
        <v>-680.9</v>
      </c>
      <c r="O46" s="6">
        <v>680.9</v>
      </c>
      <c r="P46" s="6">
        <v>0</v>
      </c>
    </row>
    <row r="47" spans="1:16" ht="12.75">
      <c r="A47" s="5" t="s">
        <v>54</v>
      </c>
      <c r="B47" s="5">
        <v>2001</v>
      </c>
      <c r="C47" s="6">
        <v>0</v>
      </c>
      <c r="D47" s="6">
        <v>0</v>
      </c>
      <c r="E47" s="6">
        <f t="shared" si="24"/>
        <v>0</v>
      </c>
      <c r="F47" s="6">
        <v>220768</v>
      </c>
      <c r="G47" s="6">
        <v>6181.5</v>
      </c>
      <c r="H47" s="5"/>
      <c r="I47" s="6">
        <v>6181.5</v>
      </c>
      <c r="J47" s="6">
        <v>0</v>
      </c>
      <c r="K47" s="5">
        <v>0</v>
      </c>
      <c r="L47" s="5"/>
      <c r="M47" s="6">
        <v>0</v>
      </c>
      <c r="N47" s="6">
        <v>-6181.5</v>
      </c>
      <c r="O47" s="6">
        <v>6181.5</v>
      </c>
      <c r="P47" s="6">
        <v>0</v>
      </c>
    </row>
    <row r="48" spans="1:16" ht="12.75">
      <c r="A48" s="5" t="s">
        <v>54</v>
      </c>
      <c r="B48" s="5">
        <v>2002</v>
      </c>
      <c r="C48" s="6">
        <v>0</v>
      </c>
      <c r="D48" s="6">
        <v>0</v>
      </c>
      <c r="E48" s="6">
        <f t="shared" si="24"/>
        <v>0</v>
      </c>
      <c r="F48" s="6">
        <v>136749</v>
      </c>
      <c r="G48" s="6">
        <v>8204.94</v>
      </c>
      <c r="H48" s="5"/>
      <c r="I48" s="6">
        <v>8204.94</v>
      </c>
      <c r="J48" s="6">
        <v>0</v>
      </c>
      <c r="K48" s="5">
        <v>0</v>
      </c>
      <c r="L48" s="5"/>
      <c r="M48" s="6">
        <v>0</v>
      </c>
      <c r="N48" s="6">
        <v>-8204.94</v>
      </c>
      <c r="O48" s="6">
        <v>8204.94</v>
      </c>
      <c r="P48" s="6">
        <v>0</v>
      </c>
    </row>
    <row r="49" spans="1:16" ht="12.75">
      <c r="A49" s="5" t="s">
        <v>54</v>
      </c>
      <c r="B49" s="5">
        <v>2003</v>
      </c>
      <c r="C49" s="6">
        <v>0</v>
      </c>
      <c r="D49" s="6">
        <v>0</v>
      </c>
      <c r="E49" s="6">
        <f t="shared" si="24"/>
        <v>0</v>
      </c>
      <c r="F49" s="6">
        <v>0</v>
      </c>
      <c r="G49" s="6">
        <v>0</v>
      </c>
      <c r="H49" s="5"/>
      <c r="I49" s="6">
        <v>0</v>
      </c>
      <c r="J49" s="6">
        <v>0</v>
      </c>
      <c r="K49" s="5">
        <v>0</v>
      </c>
      <c r="L49" s="5"/>
      <c r="M49" s="6">
        <v>0</v>
      </c>
      <c r="N49" s="6">
        <v>0</v>
      </c>
      <c r="O49" s="6">
        <v>0</v>
      </c>
      <c r="P49" s="6">
        <v>0</v>
      </c>
    </row>
    <row r="50" spans="1:16" ht="12.75">
      <c r="A50" s="5" t="s">
        <v>54</v>
      </c>
      <c r="B50" s="5">
        <v>2004</v>
      </c>
      <c r="C50" s="6">
        <v>0</v>
      </c>
      <c r="D50" s="6">
        <v>0</v>
      </c>
      <c r="E50" s="6">
        <f t="shared" si="24"/>
        <v>0</v>
      </c>
      <c r="F50" s="6">
        <v>0</v>
      </c>
      <c r="G50" s="6">
        <v>0</v>
      </c>
      <c r="H50" s="5"/>
      <c r="I50" s="6">
        <v>0</v>
      </c>
      <c r="J50" s="6">
        <v>0</v>
      </c>
      <c r="K50" s="5">
        <v>0</v>
      </c>
      <c r="L50" s="5"/>
      <c r="M50" s="6">
        <v>0</v>
      </c>
      <c r="N50" s="6">
        <v>0</v>
      </c>
      <c r="O50" s="6">
        <v>0</v>
      </c>
      <c r="P50" s="6">
        <v>0</v>
      </c>
    </row>
    <row r="51" spans="1:16" ht="12.75">
      <c r="A51" s="5" t="s">
        <v>54</v>
      </c>
      <c r="B51" s="5">
        <v>2005</v>
      </c>
      <c r="C51" s="6">
        <v>0</v>
      </c>
      <c r="D51" s="6">
        <v>0</v>
      </c>
      <c r="E51" s="6">
        <f t="shared" si="24"/>
        <v>0</v>
      </c>
      <c r="F51" s="6">
        <v>0</v>
      </c>
      <c r="G51" s="6">
        <v>0</v>
      </c>
      <c r="H51" s="5"/>
      <c r="I51" s="6">
        <v>0</v>
      </c>
      <c r="J51" s="6">
        <v>0</v>
      </c>
      <c r="K51" s="5">
        <v>0</v>
      </c>
      <c r="L51" s="5"/>
      <c r="M51" s="6">
        <v>0</v>
      </c>
      <c r="N51" s="6">
        <v>0</v>
      </c>
      <c r="O51" s="6">
        <v>0</v>
      </c>
      <c r="P51" s="6">
        <v>0</v>
      </c>
    </row>
    <row r="52" spans="1:16" s="3" customFormat="1" ht="12.75">
      <c r="A52" s="9" t="s">
        <v>54</v>
      </c>
      <c r="B52" s="9">
        <v>2006</v>
      </c>
      <c r="C52" s="10">
        <v>0</v>
      </c>
      <c r="D52" s="10">
        <v>0</v>
      </c>
      <c r="E52" s="10">
        <f t="shared" si="24"/>
        <v>0</v>
      </c>
      <c r="F52" s="10">
        <v>0</v>
      </c>
      <c r="G52" s="10">
        <v>0</v>
      </c>
      <c r="H52" s="9"/>
      <c r="I52" s="10">
        <v>0</v>
      </c>
      <c r="J52" s="10">
        <v>0</v>
      </c>
      <c r="K52" s="9">
        <v>0</v>
      </c>
      <c r="L52" s="9"/>
      <c r="M52" s="10">
        <v>0</v>
      </c>
      <c r="N52" s="10">
        <v>0</v>
      </c>
      <c r="O52" s="10">
        <v>0</v>
      </c>
      <c r="P52" s="10">
        <v>0</v>
      </c>
    </row>
    <row r="53" spans="1:16" ht="12.75">
      <c r="A53" s="5" t="s">
        <v>54</v>
      </c>
      <c r="B53" s="5" t="s">
        <v>50</v>
      </c>
      <c r="C53" s="6">
        <f>SUM(C43:C52)</f>
        <v>0</v>
      </c>
      <c r="D53" s="6">
        <f>SUM(D43:D52)</f>
        <v>0</v>
      </c>
      <c r="E53" s="6">
        <f>SUM(E43:E52)</f>
        <v>0</v>
      </c>
      <c r="F53" s="6">
        <f>SUM(F43:F52)</f>
        <v>238909</v>
      </c>
      <c r="G53" s="6">
        <f>SUM(G43:G52)</f>
        <v>14562.7</v>
      </c>
      <c r="H53" s="5" t="s">
        <v>51</v>
      </c>
      <c r="I53" s="6">
        <f>SUM(I43:I52)</f>
        <v>14562.7</v>
      </c>
      <c r="J53" s="6">
        <f>SUM(J43:J52)</f>
        <v>0</v>
      </c>
      <c r="K53" s="6">
        <f>SUM(K43:K52)</f>
        <v>0</v>
      </c>
      <c r="L53" s="5" t="s">
        <v>51</v>
      </c>
      <c r="M53" s="6">
        <f>SUM(M43:M52)</f>
        <v>0</v>
      </c>
      <c r="N53" s="6">
        <f>SUM(N43:N52)</f>
        <v>-14562.7</v>
      </c>
      <c r="O53" s="6">
        <f>SUM(O43:O52)</f>
        <v>14562.7</v>
      </c>
      <c r="P53" s="6">
        <f>SUM(P43:P52)</f>
        <v>0</v>
      </c>
    </row>
    <row r="54" spans="1:16" ht="12.75">
      <c r="A54" s="5" t="s">
        <v>51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2.75">
      <c r="A55" s="5" t="s">
        <v>55</v>
      </c>
      <c r="B55" s="5">
        <v>1997</v>
      </c>
      <c r="C55" s="6">
        <v>358314.07</v>
      </c>
      <c r="D55" s="6">
        <v>358314.07</v>
      </c>
      <c r="E55" s="6">
        <f aca="true" t="shared" si="25" ref="E55:E64">D55-C55</f>
        <v>0</v>
      </c>
      <c r="F55" s="6">
        <v>1053874</v>
      </c>
      <c r="G55" s="6">
        <v>835.61</v>
      </c>
      <c r="H55" s="5"/>
      <c r="I55" s="6">
        <f aca="true" t="shared" si="26" ref="I55:K64">I7+I19+I31+I43</f>
        <v>359149.67999999993</v>
      </c>
      <c r="J55" s="6">
        <f t="shared" si="26"/>
        <v>224.73</v>
      </c>
      <c r="K55" s="6">
        <f t="shared" si="26"/>
        <v>0</v>
      </c>
      <c r="L55" s="5"/>
      <c r="M55" s="6">
        <f aca="true" t="shared" si="27" ref="M55:P64">M7+M19+M31+M43</f>
        <v>358538.8</v>
      </c>
      <c r="N55" s="6">
        <f t="shared" si="27"/>
        <v>-610.8800000000035</v>
      </c>
      <c r="O55" s="6">
        <f t="shared" si="27"/>
        <v>835.61</v>
      </c>
      <c r="P55" s="6">
        <f t="shared" si="27"/>
        <v>224.73</v>
      </c>
    </row>
    <row r="56" spans="1:16" ht="12.75">
      <c r="A56" s="5" t="s">
        <v>55</v>
      </c>
      <c r="B56" s="5">
        <v>1998</v>
      </c>
      <c r="C56" s="6">
        <v>680400.58</v>
      </c>
      <c r="D56" s="6">
        <v>680400.58</v>
      </c>
      <c r="E56" s="6">
        <f t="shared" si="25"/>
        <v>0</v>
      </c>
      <c r="F56" s="6">
        <v>1054426</v>
      </c>
      <c r="G56" s="6">
        <v>2878.6</v>
      </c>
      <c r="H56" s="5"/>
      <c r="I56" s="6">
        <f t="shared" si="26"/>
        <v>683279.1699999999</v>
      </c>
      <c r="J56" s="6">
        <f t="shared" si="26"/>
        <v>1857.51</v>
      </c>
      <c r="K56" s="6">
        <f t="shared" si="26"/>
        <v>0</v>
      </c>
      <c r="L56" s="5"/>
      <c r="M56" s="6">
        <f t="shared" si="27"/>
        <v>682258.0899999999</v>
      </c>
      <c r="N56" s="6">
        <f t="shared" si="27"/>
        <v>-1021.079999999999</v>
      </c>
      <c r="O56" s="6">
        <f t="shared" si="27"/>
        <v>2878.59</v>
      </c>
      <c r="P56" s="6">
        <f t="shared" si="27"/>
        <v>1857.51</v>
      </c>
    </row>
    <row r="57" spans="1:16" ht="12.75">
      <c r="A57" s="5" t="s">
        <v>55</v>
      </c>
      <c r="B57" s="5">
        <v>1999</v>
      </c>
      <c r="C57" s="6">
        <v>1112140.41</v>
      </c>
      <c r="D57" s="6">
        <v>1119513.55</v>
      </c>
      <c r="E57" s="6">
        <f t="shared" si="25"/>
        <v>7373.14000000013</v>
      </c>
      <c r="F57" s="6">
        <v>910501</v>
      </c>
      <c r="G57" s="6">
        <v>3305.1</v>
      </c>
      <c r="H57" s="5"/>
      <c r="I57" s="6">
        <f t="shared" si="26"/>
        <v>1122818.6500000001</v>
      </c>
      <c r="J57" s="6">
        <f t="shared" si="26"/>
        <v>4063.8199999999997</v>
      </c>
      <c r="K57" s="6">
        <f t="shared" si="26"/>
        <v>0</v>
      </c>
      <c r="L57" s="5"/>
      <c r="M57" s="6">
        <f t="shared" si="27"/>
        <v>1123577.37</v>
      </c>
      <c r="N57" s="6">
        <f t="shared" si="27"/>
        <v>758.7199999998976</v>
      </c>
      <c r="O57" s="6">
        <f t="shared" si="27"/>
        <v>10678.240000000013</v>
      </c>
      <c r="P57" s="6">
        <f t="shared" si="27"/>
        <v>11436.960000000014</v>
      </c>
    </row>
    <row r="58" spans="1:16" ht="12.75">
      <c r="A58" s="5" t="s">
        <v>55</v>
      </c>
      <c r="B58" s="5">
        <v>2000</v>
      </c>
      <c r="C58" s="6">
        <v>1559650.25</v>
      </c>
      <c r="D58" s="6">
        <v>1619732.62</v>
      </c>
      <c r="E58" s="6">
        <f t="shared" si="25"/>
        <v>60082.37000000011</v>
      </c>
      <c r="F58" s="6">
        <v>1596936</v>
      </c>
      <c r="G58" s="6">
        <v>41721.31</v>
      </c>
      <c r="H58" s="5"/>
      <c r="I58" s="6">
        <f t="shared" si="26"/>
        <v>1661453.92</v>
      </c>
      <c r="J58" s="6">
        <f t="shared" si="26"/>
        <v>47334.14</v>
      </c>
      <c r="K58" s="6">
        <f t="shared" si="26"/>
        <v>0</v>
      </c>
      <c r="L58" s="5"/>
      <c r="M58" s="6">
        <f t="shared" si="27"/>
        <v>1667066.76</v>
      </c>
      <c r="N58" s="6">
        <f t="shared" si="27"/>
        <v>5612.839999999853</v>
      </c>
      <c r="O58" s="6">
        <f t="shared" si="27"/>
        <v>101803.66999999991</v>
      </c>
      <c r="P58" s="6">
        <f t="shared" si="27"/>
        <v>107416.50999999992</v>
      </c>
    </row>
    <row r="59" spans="1:16" ht="12.75">
      <c r="A59" s="5" t="s">
        <v>55</v>
      </c>
      <c r="B59" s="5">
        <v>2001</v>
      </c>
      <c r="C59" s="6">
        <v>854709.65</v>
      </c>
      <c r="D59" s="6">
        <v>980324.16</v>
      </c>
      <c r="E59" s="6">
        <f t="shared" si="25"/>
        <v>125614.51000000001</v>
      </c>
      <c r="F59" s="6">
        <v>1493633</v>
      </c>
      <c r="G59" s="6">
        <v>51108.26</v>
      </c>
      <c r="H59" s="5"/>
      <c r="I59" s="6">
        <f t="shared" si="26"/>
        <v>1031432.4199999999</v>
      </c>
      <c r="J59" s="6">
        <f t="shared" si="26"/>
        <v>35105.77</v>
      </c>
      <c r="K59" s="6">
        <f t="shared" si="26"/>
        <v>0</v>
      </c>
      <c r="L59" s="5"/>
      <c r="M59" s="6">
        <f t="shared" si="27"/>
        <v>1015429.9299999999</v>
      </c>
      <c r="N59" s="6">
        <f t="shared" si="27"/>
        <v>-16002.490000000045</v>
      </c>
      <c r="O59" s="6">
        <f t="shared" si="27"/>
        <v>176722.77</v>
      </c>
      <c r="P59" s="6">
        <f t="shared" si="27"/>
        <v>160720.28</v>
      </c>
    </row>
    <row r="60" spans="1:16" ht="12.75">
      <c r="A60" s="5" t="s">
        <v>55</v>
      </c>
      <c r="B60" s="5">
        <v>2002</v>
      </c>
      <c r="C60" s="6">
        <v>1501344.58</v>
      </c>
      <c r="D60" s="6">
        <v>1501344.58</v>
      </c>
      <c r="E60" s="6">
        <f t="shared" si="25"/>
        <v>0</v>
      </c>
      <c r="F60" s="6">
        <v>1323665</v>
      </c>
      <c r="G60" s="6">
        <v>123014.67</v>
      </c>
      <c r="H60" s="5"/>
      <c r="I60" s="6">
        <f t="shared" si="26"/>
        <v>1624359.25</v>
      </c>
      <c r="J60" s="6">
        <f t="shared" si="26"/>
        <v>184700.29</v>
      </c>
      <c r="K60" s="6">
        <f t="shared" si="26"/>
        <v>0</v>
      </c>
      <c r="L60" s="5"/>
      <c r="M60" s="6">
        <f t="shared" si="27"/>
        <v>1686044.87</v>
      </c>
      <c r="N60" s="6">
        <f t="shared" si="27"/>
        <v>61685.619999999966</v>
      </c>
      <c r="O60" s="6">
        <f t="shared" si="27"/>
        <v>123014.67000000001</v>
      </c>
      <c r="P60" s="6">
        <f t="shared" si="27"/>
        <v>184700.29</v>
      </c>
    </row>
    <row r="61" spans="1:16" ht="12.75">
      <c r="A61" s="5" t="s">
        <v>55</v>
      </c>
      <c r="B61" s="5">
        <v>2003</v>
      </c>
      <c r="C61" s="6">
        <v>1568367.74</v>
      </c>
      <c r="D61" s="6">
        <v>2030927.92</v>
      </c>
      <c r="E61" s="6">
        <f t="shared" si="25"/>
        <v>462560.17999999993</v>
      </c>
      <c r="F61" s="6">
        <v>2180833</v>
      </c>
      <c r="G61" s="6">
        <v>201900.78</v>
      </c>
      <c r="H61" s="5"/>
      <c r="I61" s="6">
        <f t="shared" si="26"/>
        <v>2232828.6999999997</v>
      </c>
      <c r="J61" s="6">
        <f t="shared" si="26"/>
        <v>213249.28</v>
      </c>
      <c r="K61" s="6">
        <f t="shared" si="26"/>
        <v>0</v>
      </c>
      <c r="L61" s="5"/>
      <c r="M61" s="6">
        <f t="shared" si="27"/>
        <v>2244177.2</v>
      </c>
      <c r="N61" s="6">
        <f t="shared" si="27"/>
        <v>11348.500000000338</v>
      </c>
      <c r="O61" s="6">
        <f t="shared" si="27"/>
        <v>664460.96</v>
      </c>
      <c r="P61" s="6">
        <f t="shared" si="27"/>
        <v>675809.46</v>
      </c>
    </row>
    <row r="62" spans="1:16" ht="12.75">
      <c r="A62" s="5" t="s">
        <v>55</v>
      </c>
      <c r="B62" s="5">
        <v>2004</v>
      </c>
      <c r="C62" s="6">
        <v>592573.89</v>
      </c>
      <c r="D62" s="6">
        <v>1112102.29</v>
      </c>
      <c r="E62" s="6">
        <f t="shared" si="25"/>
        <v>519528.4</v>
      </c>
      <c r="F62" s="6">
        <v>2868191</v>
      </c>
      <c r="G62" s="6">
        <v>478792.43</v>
      </c>
      <c r="H62" s="5"/>
      <c r="I62" s="6">
        <f t="shared" si="26"/>
        <v>1590894.72</v>
      </c>
      <c r="J62" s="6">
        <f t="shared" si="26"/>
        <v>196172.96</v>
      </c>
      <c r="K62" s="6">
        <f t="shared" si="26"/>
        <v>0</v>
      </c>
      <c r="L62" s="5"/>
      <c r="M62" s="6">
        <f t="shared" si="27"/>
        <v>1308275.25</v>
      </c>
      <c r="N62" s="6">
        <f t="shared" si="27"/>
        <v>-282619.46999999986</v>
      </c>
      <c r="O62" s="6">
        <f t="shared" si="27"/>
        <v>998320.8299999998</v>
      </c>
      <c r="P62" s="6">
        <f t="shared" si="27"/>
        <v>715701.3599999999</v>
      </c>
    </row>
    <row r="63" spans="1:16" ht="12.75">
      <c r="A63" s="5" t="s">
        <v>55</v>
      </c>
      <c r="B63" s="5">
        <v>2005</v>
      </c>
      <c r="C63" s="6">
        <v>478442.07</v>
      </c>
      <c r="D63" s="6">
        <v>747331</v>
      </c>
      <c r="E63" s="6">
        <f t="shared" si="25"/>
        <v>268888.93</v>
      </c>
      <c r="F63" s="6">
        <v>3021126</v>
      </c>
      <c r="G63" s="6">
        <v>1460186.59</v>
      </c>
      <c r="H63" s="5"/>
      <c r="I63" s="6">
        <f t="shared" si="26"/>
        <v>2207517.5900000003</v>
      </c>
      <c r="J63" s="6">
        <f t="shared" si="26"/>
        <v>361138.48</v>
      </c>
      <c r="K63" s="6">
        <f t="shared" si="26"/>
        <v>0</v>
      </c>
      <c r="L63" s="5"/>
      <c r="M63" s="6">
        <f t="shared" si="27"/>
        <v>1108469.48</v>
      </c>
      <c r="N63" s="6">
        <f t="shared" si="27"/>
        <v>-1099048.11</v>
      </c>
      <c r="O63" s="6">
        <f t="shared" si="27"/>
        <v>1729075.52</v>
      </c>
      <c r="P63" s="6">
        <f t="shared" si="27"/>
        <v>630027.4099999999</v>
      </c>
    </row>
    <row r="64" spans="1:16" s="3" customFormat="1" ht="12.75">
      <c r="A64" s="9" t="s">
        <v>55</v>
      </c>
      <c r="B64" s="9">
        <v>2006</v>
      </c>
      <c r="C64" s="10">
        <v>33404.01</v>
      </c>
      <c r="D64" s="10">
        <v>65905.75</v>
      </c>
      <c r="E64" s="10">
        <f t="shared" si="25"/>
        <v>32501.739999999998</v>
      </c>
      <c r="F64" s="10">
        <v>3227516</v>
      </c>
      <c r="G64" s="10">
        <v>2945998.36</v>
      </c>
      <c r="H64" s="9"/>
      <c r="I64" s="10">
        <f t="shared" si="26"/>
        <v>3011904.11</v>
      </c>
      <c r="J64" s="10">
        <f t="shared" si="26"/>
        <v>3161610.25</v>
      </c>
      <c r="K64" s="10">
        <f t="shared" si="26"/>
        <v>0</v>
      </c>
      <c r="L64" s="9"/>
      <c r="M64" s="10">
        <f t="shared" si="27"/>
        <v>3227516</v>
      </c>
      <c r="N64" s="10">
        <f t="shared" si="27"/>
        <v>215611.8900000001</v>
      </c>
      <c r="O64" s="10">
        <f t="shared" si="27"/>
        <v>2978500.1</v>
      </c>
      <c r="P64" s="10">
        <f t="shared" si="27"/>
        <v>3194111.99</v>
      </c>
    </row>
    <row r="65" spans="1:16" ht="12.75">
      <c r="A65" s="5" t="s">
        <v>55</v>
      </c>
      <c r="B65" s="5" t="s">
        <v>50</v>
      </c>
      <c r="C65" s="6">
        <f>SUM(C55:C64)</f>
        <v>8739347.25</v>
      </c>
      <c r="D65" s="6">
        <f>SUM(D55:D64)</f>
        <v>10215896.52</v>
      </c>
      <c r="E65" s="6">
        <f>SUM(E55:E64)</f>
        <v>1476549.27</v>
      </c>
      <c r="F65" s="6">
        <f>SUM(F55:F64)</f>
        <v>18730701</v>
      </c>
      <c r="G65" s="6">
        <f>SUM(G55:G64)</f>
        <v>5309741.71</v>
      </c>
      <c r="H65" s="5" t="s">
        <v>51</v>
      </c>
      <c r="I65" s="6">
        <f>SUM(I55:I64)</f>
        <v>15525638.209999999</v>
      </c>
      <c r="J65" s="6">
        <f>SUM(J55:J64)</f>
        <v>4205457.23</v>
      </c>
      <c r="K65" s="6">
        <f>SUM(K55:K64)</f>
        <v>0</v>
      </c>
      <c r="L65" s="5" t="s">
        <v>51</v>
      </c>
      <c r="M65" s="6">
        <f>SUM(M55:M64)</f>
        <v>14421353.75</v>
      </c>
      <c r="N65" s="6">
        <f>SUM(N55:N64)</f>
        <v>-1104284.4599999997</v>
      </c>
      <c r="O65" s="6">
        <f>SUM(O55:O64)</f>
        <v>6786290.959999999</v>
      </c>
      <c r="P65" s="6">
        <f>SUM(P55:P64)</f>
        <v>5682006.5</v>
      </c>
    </row>
    <row r="66" spans="1:16" ht="12.75">
      <c r="A66" s="5" t="s">
        <v>51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s="13" customFormat="1" ht="13.5" customHeight="1" thickBot="1">
      <c r="A67" s="14" t="s">
        <v>56</v>
      </c>
      <c r="B67" s="14"/>
      <c r="C67" s="14"/>
      <c r="D67" s="14"/>
      <c r="E67" s="14"/>
      <c r="F67" s="15">
        <v>2151677.32</v>
      </c>
      <c r="G67" s="15">
        <v>2151677.32</v>
      </c>
      <c r="H67" s="16" t="s">
        <v>51</v>
      </c>
      <c r="I67" s="15">
        <v>2151677.32</v>
      </c>
      <c r="J67" s="15">
        <v>2151677.32</v>
      </c>
      <c r="K67" s="16" t="s">
        <v>51</v>
      </c>
      <c r="L67" s="16" t="s">
        <v>51</v>
      </c>
      <c r="M67" s="15">
        <v>2151677.32</v>
      </c>
      <c r="N67" s="16" t="s">
        <v>51</v>
      </c>
      <c r="O67" s="15">
        <v>2151677.32</v>
      </c>
      <c r="P67" s="15">
        <v>2151677.32</v>
      </c>
    </row>
    <row r="68" spans="1:16" ht="14.25" customHeight="1" thickBot="1" thickTop="1">
      <c r="A68" s="17" t="s">
        <v>57</v>
      </c>
      <c r="B68" s="17"/>
      <c r="C68" s="17"/>
      <c r="D68" s="17"/>
      <c r="E68" s="17"/>
      <c r="F68" s="18">
        <f>F65-F67</f>
        <v>16579023.68</v>
      </c>
      <c r="G68" s="18">
        <f>G65-G67</f>
        <v>3158064.39</v>
      </c>
      <c r="H68" s="19" t="s">
        <v>51</v>
      </c>
      <c r="I68" s="18">
        <f>I65-I67</f>
        <v>13373960.889999999</v>
      </c>
      <c r="J68" s="18">
        <f>J65-J67</f>
        <v>2053779.9100000006</v>
      </c>
      <c r="K68" s="19" t="s">
        <v>51</v>
      </c>
      <c r="L68" s="19" t="s">
        <v>51</v>
      </c>
      <c r="M68" s="18">
        <f>M65-M67</f>
        <v>12269676.43</v>
      </c>
      <c r="N68" s="19" t="s">
        <v>51</v>
      </c>
      <c r="O68" s="18">
        <f>O65-O67</f>
        <v>4634613.639999999</v>
      </c>
      <c r="P68" s="20">
        <f>P65-P67</f>
        <v>3530329.18</v>
      </c>
    </row>
  </sheetData>
  <mergeCells count="2">
    <mergeCell ref="A67:E67"/>
    <mergeCell ref="A68:E68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JimPostilion</cp:lastModifiedBy>
  <dcterms:created xsi:type="dcterms:W3CDTF">2006-05-30T21:49:11Z</dcterms:created>
  <dcterms:modified xsi:type="dcterms:W3CDTF">2006-05-30T21:49:11Z</dcterms:modified>
  <cp:category/>
  <cp:version/>
  <cp:contentType/>
  <cp:contentStatus/>
</cp:coreProperties>
</file>